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281" windowWidth="12120" windowHeight="8700" activeTab="0"/>
  </bookViews>
  <sheets>
    <sheet name="Sheet1" sheetId="1" r:id="rId1"/>
  </sheets>
  <definedNames/>
  <calcPr fullCalcOnLoad="1"/>
</workbook>
</file>

<file path=xl/sharedStrings.xml><?xml version="1.0" encoding="utf-8"?>
<sst xmlns="http://schemas.openxmlformats.org/spreadsheetml/2006/main" count="40" uniqueCount="26">
  <si>
    <t>Ft</t>
  </si>
  <si>
    <t>In</t>
  </si>
  <si>
    <t>Center Line Point</t>
  </si>
  <si>
    <t>Straight Lines in Less Time</t>
  </si>
  <si>
    <t>Sports Field Dimension Calculator</t>
  </si>
  <si>
    <t>1-800-553-6275      www.AthleticFieldMarker.com      Info@AthleticFieldMarker.com</t>
  </si>
  <si>
    <t>Lacrosse Field (Men &amp; Women) Layout and Distances (Feet &amp; Inches)</t>
  </si>
  <si>
    <t>Men's Wing Area Length</t>
  </si>
  <si>
    <t>Men's Wing Area from Center</t>
  </si>
  <si>
    <t>Distance from Endline to Goal Line</t>
  </si>
  <si>
    <t>Men's Goal Area Width</t>
  </si>
  <si>
    <t>Goal Line Width</t>
  </si>
  <si>
    <t>Touch Line and End Line Corner</t>
  </si>
  <si>
    <t>Goal Area Front Corner</t>
  </si>
  <si>
    <t>Women's Restraining Line</t>
  </si>
  <si>
    <t>Distance from Goal Line to Front Line of Goal Area</t>
  </si>
  <si>
    <t>Center Point on End Line</t>
  </si>
  <si>
    <t>Goal Area End Line Corner</t>
  </si>
  <si>
    <t>Overall Length &amp; Width</t>
  </si>
  <si>
    <t>Substitiution Area Width</t>
  </si>
  <si>
    <t xml:space="preserve"> Woman's Distance Goal Line to Restraining Line</t>
  </si>
  <si>
    <t>Goal Line Corner</t>
  </si>
  <si>
    <t>Substitiution Area Line</t>
  </si>
  <si>
    <t>Wing Area Line End</t>
  </si>
  <si>
    <t>Corrected 04/04/05</t>
  </si>
  <si>
    <r>
      <t xml:space="preserve">Plug value (in feet) into cell below each dimension. Stake out full length of field using center line of pitch/field intersecting the goals to the End Line. Use two measuring tapes, one pulled from Center Line Point at the middle of the field and the other at the Center Point on the End Line. Intersections have two measurements listed in feet and inches or just feet. Field Dimension Calcuator reflects the stake intersections for 1/4 of the lacrosse field. </t>
    </r>
    <r>
      <rPr>
        <b/>
        <sz val="11"/>
        <rFont val="Times New Roman"/>
        <family val="1"/>
      </rPr>
      <t>Woman's Lacrosse change in 2007</t>
    </r>
    <r>
      <rPr>
        <sz val="11"/>
        <rFont val="Times New Roman"/>
        <family val="1"/>
      </rPr>
      <t>. "The Substitution Area has changed from 2 areas on either side of the scorer’s table to one area in front of the table. ... two hash marks, 2m-4m in length. The hash marks will be placed perpendicular to and touching the sideline with each one placed 4.5m (5 yards) from the centerline of the field." Total width is now 30 feet.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</si>
</sst>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
  </numFmts>
  <fonts count="11">
    <font>
      <sz val="10"/>
      <name val="Arial"/>
      <family val="0"/>
    </font>
    <font>
      <b/>
      <sz val="11"/>
      <name val="Times New Roman"/>
      <family val="1"/>
    </font>
    <font>
      <sz val="11"/>
      <name val="Times New Roman"/>
      <family val="1"/>
    </font>
    <font>
      <b/>
      <sz val="10"/>
      <color indexed="17"/>
      <name val="Arial"/>
      <family val="2"/>
    </font>
    <font>
      <b/>
      <sz val="14"/>
      <name val="Times New Roman"/>
      <family val="1"/>
    </font>
    <font>
      <b/>
      <sz val="11"/>
      <color indexed="17"/>
      <name val="Times New Roman"/>
      <family val="1"/>
    </font>
    <font>
      <b/>
      <sz val="11"/>
      <color indexed="12"/>
      <name val="Times New Roman"/>
      <family val="1"/>
    </font>
    <font>
      <b/>
      <sz val="11"/>
      <color indexed="10"/>
      <name val="Arial"/>
      <family val="2"/>
    </font>
    <font>
      <sz val="11"/>
      <color indexed="8"/>
      <name val="Times New Roman"/>
      <family val="1"/>
    </font>
    <font>
      <sz val="10"/>
      <name val="Times New Roman"/>
      <family val="1"/>
    </font>
    <font>
      <b/>
      <sz val="11"/>
      <color indexed="10"/>
      <name val="Times New Roman"/>
      <family val="1"/>
    </font>
  </fonts>
  <fills count="2">
    <fill>
      <patternFill/>
    </fill>
    <fill>
      <patternFill patternType="gray125"/>
    </fill>
  </fills>
  <borders count="13">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horizontal="center" wrapText="1"/>
    </xf>
    <xf numFmtId="0" fontId="2" fillId="0" borderId="0" xfId="0" applyFont="1" applyAlignment="1">
      <alignment horizontal="center"/>
    </xf>
    <xf numFmtId="0" fontId="2" fillId="0" borderId="6" xfId="0" applyFont="1" applyBorder="1" applyAlignment="1">
      <alignment horizontal="center"/>
    </xf>
    <xf numFmtId="0" fontId="2" fillId="0" borderId="0" xfId="0" applyFont="1" applyBorder="1" applyAlignment="1">
      <alignment/>
    </xf>
    <xf numFmtId="0" fontId="2" fillId="0" borderId="7" xfId="0" applyFont="1" applyBorder="1" applyAlignment="1">
      <alignment/>
    </xf>
    <xf numFmtId="0" fontId="2" fillId="0" borderId="8" xfId="0" applyFont="1" applyBorder="1" applyAlignment="1">
      <alignment/>
    </xf>
    <xf numFmtId="0" fontId="3"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Fill="1" applyAlignment="1">
      <alignment horizontal="center"/>
    </xf>
    <xf numFmtId="1" fontId="8" fillId="0" borderId="7" xfId="0" applyNumberFormat="1" applyFont="1" applyFill="1" applyBorder="1" applyAlignment="1">
      <alignment/>
    </xf>
    <xf numFmtId="0" fontId="9" fillId="0" borderId="0" xfId="0" applyFont="1" applyAlignment="1">
      <alignment horizontal="center"/>
    </xf>
    <xf numFmtId="0" fontId="0" fillId="0" borderId="0" xfId="0" applyBorder="1" applyAlignment="1">
      <alignment/>
    </xf>
    <xf numFmtId="1" fontId="8" fillId="0" borderId="9" xfId="0" applyNumberFormat="1" applyFont="1" applyFill="1" applyBorder="1" applyAlignment="1">
      <alignment/>
    </xf>
    <xf numFmtId="0" fontId="9" fillId="0" borderId="8" xfId="0" applyFont="1" applyBorder="1" applyAlignment="1">
      <alignment horizontal="center"/>
    </xf>
    <xf numFmtId="1" fontId="8" fillId="0" borderId="0" xfId="0" applyNumberFormat="1" applyFont="1" applyFill="1" applyBorder="1" applyAlignment="1">
      <alignment/>
    </xf>
    <xf numFmtId="1" fontId="8" fillId="0" borderId="8" xfId="0" applyNumberFormat="1" applyFont="1" applyFill="1" applyBorder="1" applyAlignment="1">
      <alignment/>
    </xf>
    <xf numFmtId="0" fontId="2" fillId="0" borderId="2" xfId="0" applyFont="1" applyBorder="1" applyAlignment="1">
      <alignment/>
    </xf>
    <xf numFmtId="0" fontId="2" fillId="0" borderId="0" xfId="0" applyFont="1" applyBorder="1" applyAlignment="1">
      <alignment horizontal="center" vertical="center" wrapText="1"/>
    </xf>
    <xf numFmtId="167" fontId="0" fillId="0" borderId="0" xfId="0" applyNumberFormat="1" applyAlignment="1">
      <alignment/>
    </xf>
    <xf numFmtId="1" fontId="0" fillId="0" borderId="0" xfId="0" applyNumberFormat="1" applyAlignment="1">
      <alignment/>
    </xf>
    <xf numFmtId="0" fontId="0" fillId="0" borderId="6" xfId="0" applyBorder="1" applyAlignment="1">
      <alignment horizontal="center"/>
    </xf>
    <xf numFmtId="0" fontId="4" fillId="0" borderId="0" xfId="0" applyFont="1" applyAlignment="1">
      <alignment horizontal="center"/>
    </xf>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xf>
    <xf numFmtId="0" fontId="5" fillId="0" borderId="0" xfId="0" applyFont="1" applyAlignment="1">
      <alignment horizontal="center"/>
    </xf>
    <xf numFmtId="0" fontId="2" fillId="0" borderId="7" xfId="0" applyFont="1" applyBorder="1" applyAlignment="1">
      <alignment horizontal="center"/>
    </xf>
    <xf numFmtId="0" fontId="0" fillId="0" borderId="7" xfId="0" applyBorder="1" applyAlignment="1">
      <alignment/>
    </xf>
    <xf numFmtId="0" fontId="2" fillId="0" borderId="7" xfId="0" applyFont="1" applyBorder="1" applyAlignment="1">
      <alignment horizontal="center" vertical="center"/>
    </xf>
    <xf numFmtId="0" fontId="2" fillId="0" borderId="0" xfId="0" applyFont="1" applyAlignment="1">
      <alignment vertical="top" wrapText="1"/>
    </xf>
    <xf numFmtId="0" fontId="10" fillId="0" borderId="0" xfId="0" applyFont="1" applyBorder="1" applyAlignment="1">
      <alignment horizontal="center"/>
    </xf>
    <xf numFmtId="0" fontId="2" fillId="0" borderId="7"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76200</xdr:rowOff>
    </xdr:from>
    <xdr:to>
      <xdr:col>14</xdr:col>
      <xdr:colOff>95250</xdr:colOff>
      <xdr:row>1</xdr:row>
      <xdr:rowOff>28575</xdr:rowOff>
    </xdr:to>
    <xdr:pic>
      <xdr:nvPicPr>
        <xdr:cNvPr id="1" name="Picture 2"/>
        <xdr:cNvPicPr preferRelativeResize="1">
          <a:picLocks noChangeAspect="1"/>
        </xdr:cNvPicPr>
      </xdr:nvPicPr>
      <xdr:blipFill>
        <a:blip r:embed="rId1"/>
        <a:stretch>
          <a:fillRect/>
        </a:stretch>
      </xdr:blipFill>
      <xdr:spPr>
        <a:xfrm>
          <a:off x="1590675" y="76200"/>
          <a:ext cx="48958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29"/>
  <sheetViews>
    <sheetView showGridLines="0" tabSelected="1" workbookViewId="0" topLeftCell="A11">
      <selection activeCell="C29" sqref="C29:P29"/>
    </sheetView>
  </sheetViews>
  <sheetFormatPr defaultColWidth="9.140625" defaultRowHeight="12.75"/>
  <cols>
    <col min="1" max="1" width="2.28125" style="0" customWidth="1"/>
    <col min="2" max="2" width="2.140625" style="0" customWidth="1"/>
    <col min="3" max="4" width="8.140625" style="0" customWidth="1"/>
    <col min="5" max="5" width="3.7109375" style="0" customWidth="1"/>
    <col min="6" max="6" width="10.28125" style="0" customWidth="1"/>
    <col min="7" max="7" width="3.7109375" style="0" customWidth="1"/>
    <col min="8" max="8" width="13.28125" style="0" customWidth="1"/>
    <col min="9" max="9" width="3.421875" style="0" customWidth="1"/>
    <col min="10" max="10" width="12.57421875" style="0" customWidth="1"/>
    <col min="11" max="11" width="3.421875" style="0" customWidth="1"/>
    <col min="12" max="12" width="12.421875" style="0" customWidth="1"/>
    <col min="13" max="13" width="3.7109375" style="0" customWidth="1"/>
    <col min="14" max="14" width="8.57421875" style="0" customWidth="1"/>
    <col min="15" max="15" width="4.00390625" style="0" customWidth="1"/>
    <col min="16" max="16" width="7.57421875" style="0" customWidth="1"/>
    <col min="17" max="17" width="3.140625" style="0" customWidth="1"/>
    <col min="18" max="18" width="13.00390625" style="0" customWidth="1"/>
  </cols>
  <sheetData>
    <row r="1" ht="57.75" customHeight="1"/>
    <row r="2" spans="2:18" ht="22.5" customHeight="1">
      <c r="B2" s="32" t="s">
        <v>4</v>
      </c>
      <c r="C2" s="32"/>
      <c r="D2" s="32"/>
      <c r="E2" s="32"/>
      <c r="F2" s="32"/>
      <c r="G2" s="32"/>
      <c r="H2" s="32"/>
      <c r="I2" s="32"/>
      <c r="J2" s="32"/>
      <c r="K2" s="32"/>
      <c r="L2" s="32"/>
      <c r="M2" s="32"/>
      <c r="N2" s="32"/>
      <c r="O2" s="32"/>
      <c r="P2" s="32"/>
      <c r="Q2" s="33"/>
      <c r="R2" s="33"/>
    </row>
    <row r="3" spans="1:18" ht="18.75">
      <c r="A3" s="2"/>
      <c r="B3" s="32" t="s">
        <v>6</v>
      </c>
      <c r="C3" s="33"/>
      <c r="D3" s="33"/>
      <c r="E3" s="33"/>
      <c r="F3" s="33"/>
      <c r="G3" s="33"/>
      <c r="H3" s="33"/>
      <c r="I3" s="33"/>
      <c r="J3" s="33"/>
      <c r="K3" s="33"/>
      <c r="L3" s="33"/>
      <c r="M3" s="33"/>
      <c r="N3" s="33"/>
      <c r="O3" s="33"/>
      <c r="P3" s="33"/>
      <c r="Q3" s="33"/>
      <c r="R3" s="33"/>
    </row>
    <row r="4" spans="3:16" ht="12.75" customHeight="1">
      <c r="C4" s="8"/>
      <c r="D4" s="9"/>
      <c r="E4" s="9"/>
      <c r="F4" s="9"/>
      <c r="G4" s="9"/>
      <c r="H4" s="9"/>
      <c r="I4" s="9"/>
      <c r="J4" s="9"/>
      <c r="K4" s="9"/>
      <c r="L4" s="9"/>
      <c r="M4" s="9"/>
      <c r="N4" s="9"/>
      <c r="O4" s="9"/>
      <c r="P4" s="9"/>
    </row>
    <row r="5" spans="3:18" s="1" customFormat="1" ht="74.25" customHeight="1">
      <c r="C5" s="10" t="s">
        <v>18</v>
      </c>
      <c r="D5" s="10" t="s">
        <v>11</v>
      </c>
      <c r="E5" s="10"/>
      <c r="F5" s="10" t="s">
        <v>9</v>
      </c>
      <c r="G5" s="10"/>
      <c r="H5" s="10" t="s">
        <v>15</v>
      </c>
      <c r="I5" s="10"/>
      <c r="J5" s="10" t="s">
        <v>20</v>
      </c>
      <c r="K5" s="10"/>
      <c r="L5" s="10" t="s">
        <v>10</v>
      </c>
      <c r="N5" s="10" t="s">
        <v>7</v>
      </c>
      <c r="P5" s="10" t="s">
        <v>8</v>
      </c>
      <c r="R5" s="10" t="s">
        <v>19</v>
      </c>
    </row>
    <row r="6" spans="3:18" ht="15">
      <c r="C6" s="19">
        <f>330</f>
        <v>330</v>
      </c>
      <c r="D6" s="17">
        <v>18</v>
      </c>
      <c r="E6" s="11"/>
      <c r="F6" s="17">
        <v>45</v>
      </c>
      <c r="G6" s="11"/>
      <c r="H6" s="17">
        <v>60</v>
      </c>
      <c r="I6" s="11"/>
      <c r="J6" s="17">
        <v>90</v>
      </c>
      <c r="K6" s="11"/>
      <c r="L6" s="17">
        <v>120</v>
      </c>
      <c r="N6" s="17">
        <v>60</v>
      </c>
      <c r="P6" s="17">
        <v>60</v>
      </c>
      <c r="R6" s="17">
        <v>30</v>
      </c>
    </row>
    <row r="7" ht="14.25">
      <c r="C7" s="19">
        <v>180</v>
      </c>
    </row>
    <row r="8" spans="3:18" s="2" customFormat="1" ht="15">
      <c r="C8" s="11" t="s">
        <v>0</v>
      </c>
      <c r="D8" s="11" t="s">
        <v>0</v>
      </c>
      <c r="E8" s="11" t="s">
        <v>1</v>
      </c>
      <c r="F8" s="11" t="s">
        <v>0</v>
      </c>
      <c r="G8" s="11" t="s">
        <v>1</v>
      </c>
      <c r="H8" s="11" t="s">
        <v>0</v>
      </c>
      <c r="I8" s="11" t="s">
        <v>1</v>
      </c>
      <c r="J8" s="11" t="s">
        <v>0</v>
      </c>
      <c r="K8" s="11" t="s">
        <v>1</v>
      </c>
      <c r="L8" s="11" t="s">
        <v>0</v>
      </c>
      <c r="M8" s="11" t="s">
        <v>1</v>
      </c>
      <c r="N8" s="11" t="s">
        <v>0</v>
      </c>
      <c r="O8" s="11" t="s">
        <v>1</v>
      </c>
      <c r="P8" s="11" t="s">
        <v>0</v>
      </c>
      <c r="Q8" s="21" t="s">
        <v>1</v>
      </c>
      <c r="R8" s="24" t="s">
        <v>0</v>
      </c>
    </row>
    <row r="9" spans="2:18" s="2" customFormat="1" ht="15">
      <c r="B9" s="6"/>
      <c r="C9" s="12"/>
      <c r="D9" s="12"/>
      <c r="E9" s="12"/>
      <c r="F9" s="12"/>
      <c r="G9" s="12"/>
      <c r="H9" s="12"/>
      <c r="I9" s="12"/>
      <c r="J9" s="12"/>
      <c r="K9" s="12"/>
      <c r="L9" s="12"/>
      <c r="M9" s="12"/>
      <c r="N9" s="12"/>
      <c r="O9" s="12"/>
      <c r="P9" s="12"/>
      <c r="Q9" s="31"/>
      <c r="R9" s="7"/>
    </row>
    <row r="10" spans="2:18" ht="29.25" customHeight="1">
      <c r="B10" s="4"/>
      <c r="C10" s="37" t="s">
        <v>12</v>
      </c>
      <c r="D10" s="38"/>
      <c r="E10" s="39"/>
      <c r="F10" s="13"/>
      <c r="G10" s="13"/>
      <c r="H10" s="18"/>
      <c r="I10" s="13"/>
      <c r="J10" s="34" t="s">
        <v>14</v>
      </c>
      <c r="K10" s="35"/>
      <c r="L10" s="35"/>
      <c r="M10" s="36"/>
      <c r="N10" s="34" t="s">
        <v>22</v>
      </c>
      <c r="O10" s="35"/>
      <c r="P10" s="35"/>
      <c r="Q10" s="36"/>
      <c r="R10" s="5"/>
    </row>
    <row r="11" spans="2:18" ht="15">
      <c r="B11" s="4"/>
      <c r="C11" s="14">
        <f>C7/2</f>
        <v>90</v>
      </c>
      <c r="D11" s="20">
        <f>INT(SQRT(POWER(C6/2,2)+POWER(C7/2,2))+1/24)</f>
        <v>187</v>
      </c>
      <c r="E11" s="20">
        <f>MAX(INT((SQRT(POWER(C6/2,2)+POWER(C7/2,2))-D11)*12),0)</f>
        <v>11</v>
      </c>
      <c r="F11" s="13"/>
      <c r="G11" s="13"/>
      <c r="H11" s="13"/>
      <c r="I11" s="13"/>
      <c r="J11" s="20">
        <f>INT(SQRT(POWER((F6+J6),2)+POWER((C7/2),2))+1/24)</f>
        <v>162</v>
      </c>
      <c r="K11" s="20">
        <f>MAX(INT((SQRT(POWER((F6+H6),2)+POWER((C7/2),2))-J11)*12),0)</f>
        <v>0</v>
      </c>
      <c r="L11" s="20">
        <f>INT(SQRT(POWER((P19-F6-J6),2)+POWER((C7/2),2))+1/24)</f>
        <v>94</v>
      </c>
      <c r="M11" s="20">
        <f>MAX(INT((SQRT(POWER((P19-F6-J6),2)+POWER((C7/2),2))-L11)*12),0)</f>
        <v>10</v>
      </c>
      <c r="N11" s="20">
        <f>INT(SQRT(POWER(((C6/2)-(R6/2)),2)+POWER((C7/2),2))+1/24)</f>
        <v>174</v>
      </c>
      <c r="O11" s="20">
        <f>MAX(INT((SQRT(POWER((C6/2-R6/2),2)+POWER((C7/2),2))-N11)*12),0)</f>
        <v>11</v>
      </c>
      <c r="P11" s="20">
        <f>INT(SQRT(POWER((R6/2),2)+POWER((C7/2),2))+1/24)</f>
        <v>91</v>
      </c>
      <c r="Q11" s="20">
        <f>MAX(INT((SQRT(POWER((R6/2),2)+POWER((C7/2),2))-P11)*12),0)</f>
        <v>2</v>
      </c>
      <c r="R11" s="5"/>
    </row>
    <row r="12" spans="2:19" ht="30" customHeight="1">
      <c r="B12" s="4"/>
      <c r="C12" s="40" t="s">
        <v>17</v>
      </c>
      <c r="D12" s="41"/>
      <c r="E12" s="42"/>
      <c r="F12" s="13"/>
      <c r="G12" s="13"/>
      <c r="H12" s="34" t="s">
        <v>13</v>
      </c>
      <c r="I12" s="35"/>
      <c r="J12" s="35"/>
      <c r="K12" s="36"/>
      <c r="N12" s="37" t="s">
        <v>23</v>
      </c>
      <c r="O12" s="45"/>
      <c r="P12" s="45"/>
      <c r="Q12" s="46"/>
      <c r="R12" s="5"/>
      <c r="S12" s="29"/>
    </row>
    <row r="13" spans="2:18" ht="15">
      <c r="B13" s="4"/>
      <c r="C13" s="14">
        <f>L6/2</f>
        <v>60</v>
      </c>
      <c r="D13" s="20">
        <f>INT(SQRT(POWER(C13,2)+POWER(P19,2))+1/24)</f>
        <v>175</v>
      </c>
      <c r="E13" s="20">
        <f>MAX(INT((SQRT(POWER(C13,2)+POWER(P19,2))-D13)*12),0)</f>
        <v>6</v>
      </c>
      <c r="F13" s="13"/>
      <c r="G13" s="13"/>
      <c r="H13" s="20">
        <f>INT(SQRT(POWER((F6+H6),2)+POWER((L6/2),2))+1/24)</f>
        <v>120</v>
      </c>
      <c r="I13" s="20">
        <f>MAX(INT((SQRT(POWER((F6+H6),2)+POWER((L6/2),2))-H13)*12),0)</f>
        <v>11</v>
      </c>
      <c r="J13" s="20">
        <f>INT(SQRT(POWER((P19-F6-H6),2)+POWER((L6/2),2))+1/24)</f>
        <v>84</v>
      </c>
      <c r="K13" s="20">
        <f>MAX(INT((SQRT(POWER((P19-F6-H6),2)+POWER((L6/2),2))-J13)*12),0)</f>
        <v>10</v>
      </c>
      <c r="N13" s="23">
        <f>INT(SQRT(POWER(P6,2)+POWER(P19-(N6/2),2))+1/24)</f>
        <v>147</v>
      </c>
      <c r="O13" s="23">
        <f>MAX(INT((SQRT(POWER(P6,2)+POWER(P19-(N6/2),2))-N13)*12),0)</f>
        <v>8</v>
      </c>
      <c r="P13" s="20">
        <f>INT(SQRT(POWER((N6/2),2)+POWER((P6),2)))</f>
        <v>67</v>
      </c>
      <c r="Q13" s="20">
        <f>MAX(INT((SQRT(POWER((N6/2),2)+POWER(P6,2))-P13)*12),0)</f>
        <v>0</v>
      </c>
      <c r="R13" s="5"/>
    </row>
    <row r="14" spans="2:19" ht="29.25" customHeight="1">
      <c r="B14" s="4"/>
      <c r="C14" s="43"/>
      <c r="D14" s="44"/>
      <c r="E14" s="44"/>
      <c r="F14" s="22"/>
      <c r="N14" s="13"/>
      <c r="O14" s="13"/>
      <c r="P14" s="13"/>
      <c r="Q14" s="22"/>
      <c r="R14" s="5"/>
      <c r="S14" s="30"/>
    </row>
    <row r="15" spans="2:18" ht="15">
      <c r="B15" s="4"/>
      <c r="C15" s="27"/>
      <c r="D15" s="25"/>
      <c r="E15" s="25"/>
      <c r="F15" s="22"/>
      <c r="L15" s="52" t="s">
        <v>24</v>
      </c>
      <c r="M15" s="52"/>
      <c r="N15" s="52"/>
      <c r="O15" s="52"/>
      <c r="P15" s="13"/>
      <c r="Q15" s="22"/>
      <c r="R15" s="5"/>
    </row>
    <row r="16" spans="2:18" ht="15">
      <c r="B16" s="4"/>
      <c r="C16" s="27"/>
      <c r="D16" s="13"/>
      <c r="E16" s="13"/>
      <c r="F16" s="37" t="s">
        <v>21</v>
      </c>
      <c r="G16" s="38"/>
      <c r="H16" s="38"/>
      <c r="I16" s="39"/>
      <c r="J16" s="13"/>
      <c r="K16" s="13"/>
      <c r="L16" s="13"/>
      <c r="M16" s="13"/>
      <c r="N16" s="13"/>
      <c r="O16" s="13"/>
      <c r="P16" s="13"/>
      <c r="Q16" s="22"/>
      <c r="R16" s="5"/>
    </row>
    <row r="17" spans="2:18" ht="15">
      <c r="B17" s="4"/>
      <c r="C17" s="27"/>
      <c r="D17" s="13"/>
      <c r="E17" s="13"/>
      <c r="F17" s="20">
        <f>INT(SQRT(POWER(F6,2)+POWER((D6/2),2))+1/24)</f>
        <v>45</v>
      </c>
      <c r="G17" s="20">
        <f>MAX(INT((SQRT(POWER(F6,2)+POWER((D6/2),2))-F17)*12),0)</f>
        <v>10</v>
      </c>
      <c r="H17" s="20">
        <f>INT(SQRT(POWER((D6/2),2)+POWER((P19-F6),2))+1/24)</f>
        <v>120</v>
      </c>
      <c r="I17" s="20">
        <f>MAX(INT((SQRT(POWER((D6/2),2)+POWER((P19-F6),2))-H17)*12),0)</f>
        <v>4</v>
      </c>
      <c r="J17" s="13"/>
      <c r="K17" s="13"/>
      <c r="L17" s="13"/>
      <c r="M17" s="13"/>
      <c r="N17" s="13"/>
      <c r="O17" s="13"/>
      <c r="P17" s="13"/>
      <c r="Q17" s="22"/>
      <c r="R17" s="5"/>
    </row>
    <row r="18" spans="2:18" ht="28.5" customHeight="1">
      <c r="B18" s="4"/>
      <c r="C18" s="53" t="s">
        <v>16</v>
      </c>
      <c r="D18" s="49"/>
      <c r="E18" s="13"/>
      <c r="F18" s="13"/>
      <c r="G18" s="13"/>
      <c r="H18" s="28"/>
      <c r="I18" s="13"/>
      <c r="J18" s="13"/>
      <c r="K18" s="13"/>
      <c r="L18" s="13"/>
      <c r="M18" s="13"/>
      <c r="N18" s="13"/>
      <c r="O18" s="13"/>
      <c r="P18" s="53" t="s">
        <v>2</v>
      </c>
      <c r="Q18" s="49"/>
      <c r="R18" s="49"/>
    </row>
    <row r="19" spans="2:18" ht="15">
      <c r="B19" s="3"/>
      <c r="C19" s="50">
        <v>0</v>
      </c>
      <c r="D19" s="49"/>
      <c r="E19" s="15"/>
      <c r="F19" s="26"/>
      <c r="G19" s="26"/>
      <c r="H19" s="26"/>
      <c r="I19" s="26"/>
      <c r="J19" s="15"/>
      <c r="K19" s="15"/>
      <c r="L19" s="15"/>
      <c r="M19" s="15"/>
      <c r="N19" s="15"/>
      <c r="O19" s="15"/>
      <c r="P19" s="48">
        <f>C6/2</f>
        <v>165</v>
      </c>
      <c r="Q19" s="49"/>
      <c r="R19" s="49"/>
    </row>
    <row r="21" spans="2:18" ht="12.75" customHeight="1">
      <c r="B21" s="51" t="s">
        <v>25</v>
      </c>
      <c r="C21" s="33"/>
      <c r="D21" s="33"/>
      <c r="E21" s="33"/>
      <c r="F21" s="33"/>
      <c r="G21" s="33"/>
      <c r="H21" s="33"/>
      <c r="I21" s="33"/>
      <c r="J21" s="33"/>
      <c r="K21" s="33"/>
      <c r="L21" s="33"/>
      <c r="M21" s="33"/>
      <c r="N21" s="33"/>
      <c r="O21" s="33"/>
      <c r="P21" s="33"/>
      <c r="Q21" s="33"/>
      <c r="R21" s="33"/>
    </row>
    <row r="22" spans="2:18" ht="12.75" customHeight="1">
      <c r="B22" s="33"/>
      <c r="C22" s="33"/>
      <c r="D22" s="33"/>
      <c r="E22" s="33"/>
      <c r="F22" s="33"/>
      <c r="G22" s="33"/>
      <c r="H22" s="33"/>
      <c r="I22" s="33"/>
      <c r="J22" s="33"/>
      <c r="K22" s="33"/>
      <c r="L22" s="33"/>
      <c r="M22" s="33"/>
      <c r="N22" s="33"/>
      <c r="O22" s="33"/>
      <c r="P22" s="33"/>
      <c r="Q22" s="33"/>
      <c r="R22" s="33"/>
    </row>
    <row r="23" spans="2:18" ht="12.75" customHeight="1">
      <c r="B23" s="33"/>
      <c r="C23" s="33"/>
      <c r="D23" s="33"/>
      <c r="E23" s="33"/>
      <c r="F23" s="33"/>
      <c r="G23" s="33"/>
      <c r="H23" s="33"/>
      <c r="I23" s="33"/>
      <c r="J23" s="33"/>
      <c r="K23" s="33"/>
      <c r="L23" s="33"/>
      <c r="M23" s="33"/>
      <c r="N23" s="33"/>
      <c r="O23" s="33"/>
      <c r="P23" s="33"/>
      <c r="Q23" s="33"/>
      <c r="R23" s="33"/>
    </row>
    <row r="24" spans="2:18" ht="12.75">
      <c r="B24" s="33"/>
      <c r="C24" s="33"/>
      <c r="D24" s="33"/>
      <c r="E24" s="33"/>
      <c r="F24" s="33"/>
      <c r="G24" s="33"/>
      <c r="H24" s="33"/>
      <c r="I24" s="33"/>
      <c r="J24" s="33"/>
      <c r="K24" s="33"/>
      <c r="L24" s="33"/>
      <c r="M24" s="33"/>
      <c r="N24" s="33"/>
      <c r="O24" s="33"/>
      <c r="P24" s="33"/>
      <c r="Q24" s="33"/>
      <c r="R24" s="33"/>
    </row>
    <row r="25" spans="2:18" ht="12.75">
      <c r="B25" s="33"/>
      <c r="C25" s="33"/>
      <c r="D25" s="33"/>
      <c r="E25" s="33"/>
      <c r="F25" s="33"/>
      <c r="G25" s="33"/>
      <c r="H25" s="33"/>
      <c r="I25" s="33"/>
      <c r="J25" s="33"/>
      <c r="K25" s="33"/>
      <c r="L25" s="33"/>
      <c r="M25" s="33"/>
      <c r="N25" s="33"/>
      <c r="O25" s="33"/>
      <c r="P25" s="33"/>
      <c r="Q25" s="33"/>
      <c r="R25" s="33"/>
    </row>
    <row r="26" spans="2:18" ht="12.75">
      <c r="B26" s="33"/>
      <c r="C26" s="33"/>
      <c r="D26" s="33"/>
      <c r="E26" s="33"/>
      <c r="F26" s="33"/>
      <c r="G26" s="33"/>
      <c r="H26" s="33"/>
      <c r="I26" s="33"/>
      <c r="J26" s="33"/>
      <c r="K26" s="33"/>
      <c r="L26" s="33"/>
      <c r="M26" s="33"/>
      <c r="N26" s="33"/>
      <c r="O26" s="33"/>
      <c r="P26" s="33"/>
      <c r="Q26" s="33"/>
      <c r="R26" s="33"/>
    </row>
    <row r="27" spans="2:18" ht="12.75">
      <c r="B27" s="33"/>
      <c r="C27" s="33"/>
      <c r="D27" s="33"/>
      <c r="E27" s="33"/>
      <c r="F27" s="33"/>
      <c r="G27" s="33"/>
      <c r="H27" s="33"/>
      <c r="I27" s="33"/>
      <c r="J27" s="33"/>
      <c r="K27" s="33"/>
      <c r="L27" s="33"/>
      <c r="M27" s="33"/>
      <c r="N27" s="33"/>
      <c r="O27" s="33"/>
      <c r="P27" s="33"/>
      <c r="Q27" s="33"/>
      <c r="R27" s="33"/>
    </row>
    <row r="28" spans="3:16" ht="17.25" customHeight="1">
      <c r="C28" s="16"/>
      <c r="D28" s="47" t="s">
        <v>3</v>
      </c>
      <c r="E28" s="47"/>
      <c r="F28" s="47"/>
      <c r="G28" s="47"/>
      <c r="H28" s="47"/>
      <c r="I28" s="47"/>
      <c r="J28" s="47"/>
      <c r="K28" s="47"/>
      <c r="L28" s="47"/>
      <c r="M28" s="47"/>
      <c r="N28" s="47"/>
      <c r="O28" s="16"/>
      <c r="P28" s="16"/>
    </row>
    <row r="29" spans="3:16" ht="14.25">
      <c r="C29" s="47" t="s">
        <v>5</v>
      </c>
      <c r="D29" s="47"/>
      <c r="E29" s="47"/>
      <c r="F29" s="47"/>
      <c r="G29" s="47"/>
      <c r="H29" s="47"/>
      <c r="I29" s="47"/>
      <c r="J29" s="47"/>
      <c r="K29" s="47"/>
      <c r="L29" s="47"/>
      <c r="M29" s="47"/>
      <c r="N29" s="47"/>
      <c r="O29" s="47"/>
      <c r="P29" s="47"/>
    </row>
  </sheetData>
  <mergeCells count="18">
    <mergeCell ref="L15:O15"/>
    <mergeCell ref="C18:D18"/>
    <mergeCell ref="P18:R18"/>
    <mergeCell ref="D28:N28"/>
    <mergeCell ref="B21:R27"/>
    <mergeCell ref="C29:P29"/>
    <mergeCell ref="P19:R19"/>
    <mergeCell ref="C19:D19"/>
    <mergeCell ref="B2:R2"/>
    <mergeCell ref="B3:R3"/>
    <mergeCell ref="H12:K12"/>
    <mergeCell ref="F16:I16"/>
    <mergeCell ref="C10:E10"/>
    <mergeCell ref="C12:E12"/>
    <mergeCell ref="C14:E14"/>
    <mergeCell ref="J10:M10"/>
    <mergeCell ref="N12:Q12"/>
    <mergeCell ref="N10:Q10"/>
  </mergeCells>
  <printOptions/>
  <pageMargins left="0.75" right="0.75" top="0.25" bottom="0.25"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eselling4u.com,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Hall </dc:creator>
  <cp:keywords/>
  <dc:description/>
  <cp:lastModifiedBy>Mark Hall </cp:lastModifiedBy>
  <cp:lastPrinted>2007-02-18T13:47:09Z</cp:lastPrinted>
  <dcterms:created xsi:type="dcterms:W3CDTF">2004-12-13T23:52:52Z</dcterms:created>
  <dcterms:modified xsi:type="dcterms:W3CDTF">2007-02-18T13:47:50Z</dcterms:modified>
  <cp:category/>
  <cp:version/>
  <cp:contentType/>
  <cp:contentStatus/>
</cp:coreProperties>
</file>